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rleny\Desktop\AGUARDANDO DOC\PROJETO DE PAISAGISMO DA PRAÇA\PLANILHA DE CUSTO DA REFORMA PRAÇA\"/>
    </mc:Choice>
  </mc:AlternateContent>
  <bookViews>
    <workbookView xWindow="-120" yWindow="-120" windowWidth="20730" windowHeight="1116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G54" i="1"/>
  <c r="D21" i="1"/>
  <c r="D10" i="1"/>
  <c r="D5" i="1"/>
  <c r="D36" i="1"/>
  <c r="D45" i="1"/>
  <c r="D49" i="1"/>
  <c r="G50" i="1"/>
  <c r="G47" i="1"/>
  <c r="G46" i="1"/>
  <c r="G38" i="1"/>
  <c r="G39" i="1"/>
  <c r="G40" i="1"/>
  <c r="G41" i="1"/>
  <c r="G42" i="1"/>
  <c r="G43" i="1"/>
  <c r="G44" i="1"/>
  <c r="G37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22" i="1"/>
  <c r="G12" i="1"/>
  <c r="G13" i="1"/>
  <c r="G14" i="1"/>
  <c r="G15" i="1"/>
  <c r="G16" i="1"/>
  <c r="G11" i="1"/>
  <c r="G7" i="1"/>
  <c r="G8" i="1"/>
  <c r="G9" i="1"/>
  <c r="G6" i="1"/>
  <c r="D40" i="1" l="1"/>
  <c r="D8" i="1"/>
  <c r="D7" i="1"/>
  <c r="D6" i="1"/>
  <c r="D20" i="1"/>
  <c r="G20" i="1" s="1"/>
  <c r="D19" i="1"/>
  <c r="G19" i="1" s="1"/>
  <c r="E18" i="1"/>
  <c r="D18" i="1"/>
  <c r="G18" i="1" l="1"/>
  <c r="D17" i="1" s="1"/>
  <c r="D44" i="1"/>
</calcChain>
</file>

<file path=xl/sharedStrings.xml><?xml version="1.0" encoding="utf-8"?>
<sst xmlns="http://schemas.openxmlformats.org/spreadsheetml/2006/main" count="139" uniqueCount="104">
  <si>
    <t xml:space="preserve">CIDADE: </t>
  </si>
  <si>
    <t>CARVALHOPOLIS - MINAS GERAIS</t>
  </si>
  <si>
    <t>TIPO DE OBRA:</t>
  </si>
  <si>
    <t>CONSTRUÇÃO CIVIL / MODALIDADE COTAÇÃO</t>
  </si>
  <si>
    <t>SERVIÇO / DESCRIÇÃO</t>
  </si>
  <si>
    <t>PREÇO TOTAL</t>
  </si>
  <si>
    <t>UN</t>
  </si>
  <si>
    <t>M/Linear</t>
  </si>
  <si>
    <t>M²</t>
  </si>
  <si>
    <t>EQUIPAMENTO URBANO</t>
  </si>
  <si>
    <t>BANCO DE PRAÇA CONCRETO ( PRÉ MOLDADO )</t>
  </si>
  <si>
    <t>LIMPEZA FINAL DA OBRA</t>
  </si>
  <si>
    <t xml:space="preserve">QUANTIDADE </t>
  </si>
  <si>
    <t xml:space="preserve">VALOR UN. </t>
  </si>
  <si>
    <t>UNIDADE</t>
  </si>
  <si>
    <t xml:space="preserve">INSTALAÇÕES ELÉTRICAS                     </t>
  </si>
  <si>
    <t xml:space="preserve">RELAÇÃO PAISAGISMO  </t>
  </si>
  <si>
    <t xml:space="preserve">LIMPEZA </t>
  </si>
  <si>
    <t>TOTAL C/ BDI</t>
  </si>
  <si>
    <t>1.1</t>
  </si>
  <si>
    <t>1.2</t>
  </si>
  <si>
    <t>1.3</t>
  </si>
  <si>
    <t>1.4</t>
  </si>
  <si>
    <t>2.1</t>
  </si>
  <si>
    <t>2.2</t>
  </si>
  <si>
    <t>2.3</t>
  </si>
  <si>
    <t>3.1</t>
  </si>
  <si>
    <t>4.1</t>
  </si>
  <si>
    <t>4.2</t>
  </si>
  <si>
    <t>4.3</t>
  </si>
  <si>
    <t>4.4</t>
  </si>
  <si>
    <t>4.5</t>
  </si>
  <si>
    <t>4.6</t>
  </si>
  <si>
    <t>4.7</t>
  </si>
  <si>
    <t>5.1</t>
  </si>
  <si>
    <t>COD SETOP/SINAP</t>
  </si>
  <si>
    <t xml:space="preserve">VALOR TOTAL </t>
  </si>
  <si>
    <t>PLANTIO DE FORRAÇÃO JARDIM "MARIA SEM VERGONHA"</t>
  </si>
  <si>
    <t>PLANTIO DE GRAMA ESMERALDA</t>
  </si>
  <si>
    <t xml:space="preserve">PLANILHA CUSTO E QUANTITATIVO PRAÇA MONSENHOR DUTRA </t>
  </si>
  <si>
    <t>M³</t>
  </si>
  <si>
    <t>ADUBO E AGREGADOS (CANTEIROS)</t>
  </si>
  <si>
    <t>POSTE DECORATIVO PARA JARDIM EM AÇO TUBULAR, H = *2,5* M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</si>
  <si>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</si>
  <si>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CORRIMÃO SIMPLES, DIÂMETRO EXTERNO = 1 1/2", EM AÇO GALVANIZADO. AF_04/2019_P</t>
  </si>
  <si>
    <t>COMPOSIÇÃO CP-32</t>
  </si>
  <si>
    <t>VASO DE CONCRETO JARDINEIRAS PRÉ MOLDADO  PARA PAISAGISMO</t>
  </si>
  <si>
    <t xml:space="preserve">KIT 2 LIXEIRAS PARA COLETA SELETIVA COM SUPORTE  </t>
  </si>
  <si>
    <t>S/CODIGO</t>
  </si>
  <si>
    <t>PLANTIO MUDA PALMEIRAS REAL H=1,5M</t>
  </si>
  <si>
    <t>PLANTIO JARDIM DE AGAVE PALITO</t>
  </si>
  <si>
    <t>PLANTIO MUDAS FICUS</t>
  </si>
  <si>
    <t>PLANTIO CIPRESTES ITALIANO</t>
  </si>
  <si>
    <t>PLANTIO MUDAS FORMIO</t>
  </si>
  <si>
    <t>4.8</t>
  </si>
  <si>
    <t>3.2</t>
  </si>
  <si>
    <t>3.3</t>
  </si>
  <si>
    <t xml:space="preserve">INSTALAÇÕES HIDRÁULICAS        </t>
  </si>
  <si>
    <t>M</t>
  </si>
  <si>
    <t xml:space="preserve">TUBO PVC, SOLDAVEL, DN 40 MM, PARA AGUA FRIA (NBR-5648) </t>
  </si>
  <si>
    <t>PONTO DE CONSUMO TERMINAL DE ÁGUA FRIA COM TUBULAÇÃO DE PVC, DN 12,5 MM, INSTALADO EM RAMAL DE ÁGUA, INCLUSOS RASGO E CHUMBAMENTO</t>
  </si>
  <si>
    <t>TORNEIRA CROMADA COM BICO PARA JARDIM/TANQUE 1/2 " OU 3/4 " (REF 1153)</t>
  </si>
  <si>
    <t>CABO DE COBRE, RIGIDO, CLASSE 2, ISOLACAO EM PVC/A, ANTICHAMA BWF-B, 1 CONDUTOR 450/750 V, SECAO NOMINAL 10 MM2</t>
  </si>
  <si>
    <t>CABO DE COBRE, RIGIDO, CLASSE 2, ISOLACAO EM PVC/A, ANTICHAMA BWF-B, 1 CONDUTOR 450/750 V, SECAO NOMINAL 4 MM2</t>
  </si>
  <si>
    <t>CAIXA DE PASSAGEM METALICA DE SOBREPOR COM TAMPA PARAFUSADA, DIMENSOES 30 X 30 X 10</t>
  </si>
  <si>
    <t xml:space="preserve">ESPELHO / PLACA DE 2 POSTOS 4" X 2", PARA INSTALACAO DE TOMADAS E INTERRUPTORES </t>
  </si>
  <si>
    <t>RELE FOTOELETRICO INTERNO E EXTERNO BIVOLT 1000 W, DE CONECTOR</t>
  </si>
  <si>
    <t>DISJUNTOR TERMOMAGNETICO TRIPOLAR 150 A / 600 V, TIPO FXD / ICC - 35 KA</t>
  </si>
  <si>
    <t>QUADRO DE DISTRIBUICAO COM BARRAMENTO GALVANIZADO, PARA 48 DISJUNTORES DIN, 100 A TRIFASICO, DE EMBUTIR, EM CHAPA DE ACO</t>
  </si>
  <si>
    <t>QUADRO DE DISTRIBUICAO, SEM BARRAMENTO, EM PVC, DE EMBUTIR, PARA 12 DISJUNTORES NEMA OU 16 DISJUNTORES DIN</t>
  </si>
  <si>
    <t xml:space="preserve">ELETRODUTO FLEXIVEL, EM ACO, TIPO CONDUITE, DIAMETRO DE 1" </t>
  </si>
  <si>
    <t>ELETRODUTO FLEXIVEL, EM ACO, TIPO CONDUITE, DIAMETRO DE 3/4"</t>
  </si>
  <si>
    <t>ELETRODUTO FLEXIVEL, EM ACO, TIPO CONDUITE, DIAMETRO DE 2"</t>
  </si>
  <si>
    <t xml:space="preserve">ELETRODUTO FLEXIVEL, EM ACO, TIPO CONDUITE, DIAMETRO DE 3" </t>
  </si>
  <si>
    <t xml:space="preserve">ELETRODUTO FLEXIVEL, EM ACO, TIPO CONDUITE, DIAMETRO DE 4" </t>
  </si>
  <si>
    <t>PINTURA</t>
  </si>
  <si>
    <t>5.2</t>
  </si>
  <si>
    <t>5.3</t>
  </si>
  <si>
    <t>6.1</t>
  </si>
  <si>
    <t>ARGAMASSA TRAÇO 1:3 (EM VOLUME DE CIMENTO E AREIA GROSSA ÚMIDA) PARA CHAPI M3 CR 0,0042000 401,38 1,68
 SCO CONVENCIONAL, PREPARO MECÂNICO COM BETONEIRA 400 L. AF_08/201</t>
  </si>
  <si>
    <t xml:space="preserve"> ARGAMASSA TRAÇO 1:2:9 (EM VOLUME DE CIMENTO, CAL E AREIA MÉDIA ÚMIDA) PARA EMBOÇO GRAFIATO FINO/MASSA ÚNICA/ASSENTAMENTO DE ALVENARIA DE VEDAÇÃO, PREPARO MECÂNICO </t>
  </si>
  <si>
    <t xml:space="preserve">ADITIVO IMPERMEABILIZANTE DE PEGA NORMAL PARA ARGAMASSAS E CONCRETOS SEM L 4,03
ARMACAO, LIQUIDO E ISENTO DE CLORETOS </t>
  </si>
  <si>
    <t>L</t>
  </si>
  <si>
    <t>PINTURA COM TINTA LATEX PVA EM PAREDE, DUAS DEMÃOS, COR CREME SUVINIL OU SIMILAR</t>
  </si>
  <si>
    <t>APLICAÇÃO MANUAL DE FUNDO SELADOR ACRÍLICO EM SUPERFÍCIES EXTERNA</t>
  </si>
  <si>
    <t>MÊS</t>
  </si>
  <si>
    <t>PROJETO ELÉTRICO EQUIPAMENTOS E INSTALAÇÃO PARA LIGAMENTO DE FONTE</t>
  </si>
  <si>
    <t>COMPOSIÇÃO</t>
  </si>
  <si>
    <t xml:space="preserve">ALVENARIA </t>
  </si>
  <si>
    <t>VASO DE ALVENARIA BLOCO DE CIMENTO JARDINEIRAS PARA PAISAGISMO</t>
  </si>
  <si>
    <t>BDI 25%</t>
  </si>
  <si>
    <t>4.9</t>
  </si>
  <si>
    <t>4.10</t>
  </si>
  <si>
    <t>4.11</t>
  </si>
  <si>
    <t>4.12</t>
  </si>
  <si>
    <t>4.13</t>
  </si>
  <si>
    <t>4.14</t>
  </si>
  <si>
    <t>5.4</t>
  </si>
  <si>
    <t>5.5</t>
  </si>
  <si>
    <t>5.6</t>
  </si>
  <si>
    <t>5.7</t>
  </si>
  <si>
    <t>5.8</t>
  </si>
  <si>
    <t>6.2</t>
  </si>
  <si>
    <t>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</si>
</sst>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#,##0.00;[Red]\-&quot;R$&quot;#,##0.00"/>
    <numFmt numFmtId="164" formatCode="&quot;R$&quot;\ #,##0.00;[Red]\-&quot;R$&quot;\ #,##0.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5" borderId="1" xfId="0" applyFont="1" applyFill="1" applyBorder="1" applyAlignment="1">
      <alignment vertical="center"/>
    </xf>
    <xf numFmtId="0" fontId="3" fillId="0" borderId="0" xfId="0" applyFont="1"/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1" fillId="5" borderId="1" xfId="0" applyFont="1" applyFill="1" applyBorder="1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3" fillId="6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8" fontId="1" fillId="0" borderId="0" xfId="0" applyNumberFormat="1" applyFont="1"/>
    <xf numFmtId="8" fontId="3" fillId="0" borderId="0" xfId="0" applyNumberFormat="1" applyFont="1"/>
    <xf numFmtId="8" fontId="2" fillId="5" borderId="2" xfId="0" applyNumberFormat="1" applyFont="1" applyFill="1" applyBorder="1" applyAlignment="1">
      <alignment horizontal="right" vertical="center" wrapText="1"/>
    </xf>
    <xf numFmtId="8" fontId="2" fillId="5" borderId="3" xfId="0" applyNumberFormat="1" applyFont="1" applyFill="1" applyBorder="1" applyAlignment="1">
      <alignment horizontal="right" vertical="center" wrapText="1"/>
    </xf>
    <xf numFmtId="8" fontId="2" fillId="5" borderId="4" xfId="0" applyNumberFormat="1" applyFont="1" applyFill="1" applyBorder="1" applyAlignment="1">
      <alignment horizontal="right" vertical="center" wrapText="1"/>
    </xf>
    <xf numFmtId="8" fontId="2" fillId="2" borderId="1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 applyAlignment="1">
      <alignment horizontal="right" vertical="center" wrapText="1"/>
    </xf>
    <xf numFmtId="8" fontId="2" fillId="2" borderId="3" xfId="0" applyNumberFormat="1" applyFont="1" applyFill="1" applyBorder="1" applyAlignment="1">
      <alignment horizontal="right" vertical="center" wrapText="1"/>
    </xf>
    <xf numFmtId="8" fontId="2" fillId="2" borderId="4" xfId="0" applyNumberFormat="1" applyFont="1" applyFill="1" applyBorder="1" applyAlignment="1">
      <alignment horizontal="right" vertical="center" wrapText="1"/>
    </xf>
    <xf numFmtId="8" fontId="1" fillId="5" borderId="2" xfId="0" applyNumberFormat="1" applyFont="1" applyFill="1" applyBorder="1" applyAlignment="1">
      <alignment horizontal="right" vertical="center" wrapText="1"/>
    </xf>
    <xf numFmtId="8" fontId="1" fillId="5" borderId="3" xfId="0" applyNumberFormat="1" applyFont="1" applyFill="1" applyBorder="1" applyAlignment="1">
      <alignment horizontal="right" vertical="center" wrapText="1"/>
    </xf>
    <xf numFmtId="8" fontId="1" fillId="5" borderId="4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8" fontId="2" fillId="5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33" zoomScale="80" zoomScaleNormal="80" workbookViewId="0">
      <selection activeCell="F54" sqref="F54"/>
    </sheetView>
  </sheetViews>
  <sheetFormatPr defaultRowHeight="15" x14ac:dyDescent="0.2"/>
  <cols>
    <col min="1" max="1" width="9.140625" style="2"/>
    <col min="2" max="2" width="61.85546875" style="2" customWidth="1"/>
    <col min="3" max="3" width="15.42578125" style="2" customWidth="1"/>
    <col min="4" max="4" width="14.140625" style="2" customWidth="1"/>
    <col min="5" max="5" width="15.5703125" style="2" customWidth="1"/>
    <col min="6" max="6" width="17.7109375" style="2" customWidth="1"/>
    <col min="7" max="7" width="17.5703125" style="2" customWidth="1"/>
    <col min="8" max="16384" width="9.140625" style="2"/>
  </cols>
  <sheetData>
    <row r="1" spans="1:7" ht="55.5" customHeight="1" x14ac:dyDescent="0.2">
      <c r="A1" s="37" t="s">
        <v>39</v>
      </c>
      <c r="B1" s="37"/>
      <c r="C1" s="37"/>
      <c r="D1" s="37"/>
      <c r="E1" s="37"/>
      <c r="F1" s="37"/>
      <c r="G1" s="37"/>
    </row>
    <row r="2" spans="1:7" ht="15.75" x14ac:dyDescent="0.2">
      <c r="A2" s="37" t="s">
        <v>0</v>
      </c>
      <c r="B2" s="37"/>
      <c r="C2" s="37"/>
      <c r="D2" s="37"/>
      <c r="E2" s="39" t="s">
        <v>1</v>
      </c>
      <c r="F2" s="39"/>
      <c r="G2" s="39"/>
    </row>
    <row r="3" spans="1:7" ht="15.75" x14ac:dyDescent="0.2">
      <c r="A3" s="37" t="s">
        <v>2</v>
      </c>
      <c r="B3" s="37"/>
      <c r="C3" s="37"/>
      <c r="D3" s="37"/>
      <c r="E3" s="39" t="s">
        <v>3</v>
      </c>
      <c r="F3" s="39"/>
      <c r="G3" s="39"/>
    </row>
    <row r="4" spans="1:7" ht="51.75" customHeight="1" x14ac:dyDescent="0.25">
      <c r="A4" s="38" t="s">
        <v>4</v>
      </c>
      <c r="B4" s="38"/>
      <c r="C4" s="3" t="s">
        <v>35</v>
      </c>
      <c r="D4" s="4" t="s">
        <v>12</v>
      </c>
      <c r="E4" s="4" t="s">
        <v>13</v>
      </c>
      <c r="F4" s="4" t="s">
        <v>14</v>
      </c>
      <c r="G4" s="5" t="s">
        <v>5</v>
      </c>
    </row>
    <row r="5" spans="1:7" ht="32.25" customHeight="1" x14ac:dyDescent="0.2">
      <c r="A5" s="1">
        <v>1</v>
      </c>
      <c r="B5" s="10" t="s">
        <v>88</v>
      </c>
      <c r="C5" s="10"/>
      <c r="D5" s="30">
        <f>G6+G7+G8+G9</f>
        <v>16214.72</v>
      </c>
      <c r="E5" s="30"/>
      <c r="F5" s="30"/>
      <c r="G5" s="30"/>
    </row>
    <row r="6" spans="1:7" ht="32.25" customHeight="1" x14ac:dyDescent="0.2">
      <c r="A6" s="6" t="s">
        <v>19</v>
      </c>
      <c r="B6" s="19" t="s">
        <v>89</v>
      </c>
      <c r="C6" s="23">
        <v>87471</v>
      </c>
      <c r="D6" s="23">
        <f>16</f>
        <v>16</v>
      </c>
      <c r="E6" s="9">
        <v>450</v>
      </c>
      <c r="F6" s="23" t="s">
        <v>6</v>
      </c>
      <c r="G6" s="9">
        <f>E6*D6</f>
        <v>7200</v>
      </c>
    </row>
    <row r="7" spans="1:7" ht="44.25" customHeight="1" x14ac:dyDescent="0.2">
      <c r="A7" s="6" t="s">
        <v>20</v>
      </c>
      <c r="B7" s="19" t="s">
        <v>79</v>
      </c>
      <c r="C7" s="23">
        <v>87313</v>
      </c>
      <c r="D7" s="23">
        <f>625*0.8*2</f>
        <v>1000</v>
      </c>
      <c r="E7" s="9">
        <v>1.68</v>
      </c>
      <c r="F7" s="23" t="s">
        <v>40</v>
      </c>
      <c r="G7" s="9">
        <f t="shared" ref="G7:G9" si="0">E7*D7</f>
        <v>1680</v>
      </c>
    </row>
    <row r="8" spans="1:7" ht="75.75" customHeight="1" x14ac:dyDescent="0.2">
      <c r="A8" s="6" t="s">
        <v>21</v>
      </c>
      <c r="B8" s="19" t="s">
        <v>80</v>
      </c>
      <c r="C8" s="23">
        <v>87337</v>
      </c>
      <c r="D8" s="23">
        <f>625*0.8*2</f>
        <v>1000</v>
      </c>
      <c r="E8" s="9">
        <v>4.58</v>
      </c>
      <c r="F8" s="23" t="s">
        <v>40</v>
      </c>
      <c r="G8" s="9">
        <f t="shared" si="0"/>
        <v>4580</v>
      </c>
    </row>
    <row r="9" spans="1:7" ht="46.5" customHeight="1" x14ac:dyDescent="0.2">
      <c r="A9" s="6" t="s">
        <v>22</v>
      </c>
      <c r="B9" s="19" t="s">
        <v>81</v>
      </c>
      <c r="C9" s="23">
        <v>123</v>
      </c>
      <c r="D9" s="23">
        <v>36</v>
      </c>
      <c r="E9" s="9">
        <v>76.52</v>
      </c>
      <c r="F9" s="23" t="s">
        <v>82</v>
      </c>
      <c r="G9" s="9">
        <f t="shared" si="0"/>
        <v>2754.72</v>
      </c>
    </row>
    <row r="10" spans="1:7" ht="21" customHeight="1" x14ac:dyDescent="0.2">
      <c r="A10" s="1">
        <v>2</v>
      </c>
      <c r="B10" s="10" t="s">
        <v>9</v>
      </c>
      <c r="C10" s="10"/>
      <c r="D10" s="30">
        <f>G11+G14+G16</f>
        <v>33475.599999999999</v>
      </c>
      <c r="E10" s="30"/>
      <c r="F10" s="30"/>
      <c r="G10" s="30"/>
    </row>
    <row r="11" spans="1:7" ht="33.75" customHeight="1" x14ac:dyDescent="0.2">
      <c r="A11" s="6" t="s">
        <v>23</v>
      </c>
      <c r="B11" s="19" t="s">
        <v>10</v>
      </c>
      <c r="C11" s="11" t="s">
        <v>45</v>
      </c>
      <c r="D11" s="8">
        <v>10</v>
      </c>
      <c r="E11" s="9">
        <v>320</v>
      </c>
      <c r="F11" s="8" t="s">
        <v>6</v>
      </c>
      <c r="G11" s="9">
        <f>E11*D11</f>
        <v>3200</v>
      </c>
    </row>
    <row r="12" spans="1:7" ht="104.25" hidden="1" customHeight="1" x14ac:dyDescent="0.2">
      <c r="A12" s="6" t="s">
        <v>24</v>
      </c>
      <c r="B12" s="7" t="s">
        <v>43</v>
      </c>
      <c r="C12" s="16">
        <v>99837</v>
      </c>
      <c r="D12" s="8">
        <v>110</v>
      </c>
      <c r="E12" s="9">
        <v>0</v>
      </c>
      <c r="F12" s="8" t="s">
        <v>7</v>
      </c>
      <c r="G12" s="9">
        <f t="shared" ref="G12:G16" si="1">E12*D12</f>
        <v>0</v>
      </c>
    </row>
    <row r="13" spans="1:7" ht="50.25" hidden="1" customHeight="1" x14ac:dyDescent="0.2">
      <c r="A13" s="6" t="s">
        <v>25</v>
      </c>
      <c r="B13" s="7" t="s">
        <v>44</v>
      </c>
      <c r="C13" s="16">
        <v>99855</v>
      </c>
      <c r="D13" s="16">
        <v>110</v>
      </c>
      <c r="E13" s="9">
        <v>0</v>
      </c>
      <c r="F13" s="16" t="s">
        <v>7</v>
      </c>
      <c r="G13" s="9">
        <f t="shared" si="1"/>
        <v>0</v>
      </c>
    </row>
    <row r="14" spans="1:7" ht="37.5" customHeight="1" x14ac:dyDescent="0.2">
      <c r="A14" s="6" t="s">
        <v>24</v>
      </c>
      <c r="B14" s="19" t="s">
        <v>42</v>
      </c>
      <c r="C14" s="8">
        <v>100619</v>
      </c>
      <c r="D14" s="8">
        <v>49</v>
      </c>
      <c r="E14" s="9">
        <v>544.4</v>
      </c>
      <c r="F14" s="8" t="s">
        <v>6</v>
      </c>
      <c r="G14" s="9">
        <f t="shared" si="1"/>
        <v>26675.599999999999</v>
      </c>
    </row>
    <row r="15" spans="1:7" ht="42" hidden="1" customHeight="1" x14ac:dyDescent="0.2">
      <c r="A15" s="6" t="s">
        <v>56</v>
      </c>
      <c r="B15" s="19" t="s">
        <v>46</v>
      </c>
      <c r="C15" s="17">
        <v>87471</v>
      </c>
      <c r="D15" s="8">
        <v>0</v>
      </c>
      <c r="E15" s="9">
        <v>450</v>
      </c>
      <c r="F15" s="8" t="s">
        <v>6</v>
      </c>
      <c r="G15" s="9">
        <f t="shared" si="1"/>
        <v>0</v>
      </c>
    </row>
    <row r="16" spans="1:7" ht="39" customHeight="1" x14ac:dyDescent="0.2">
      <c r="A16" s="6" t="s">
        <v>25</v>
      </c>
      <c r="B16" s="19" t="s">
        <v>47</v>
      </c>
      <c r="C16" s="17" t="s">
        <v>48</v>
      </c>
      <c r="D16" s="8">
        <v>9</v>
      </c>
      <c r="E16" s="9">
        <v>400</v>
      </c>
      <c r="F16" s="8" t="s">
        <v>6</v>
      </c>
      <c r="G16" s="9">
        <f t="shared" si="1"/>
        <v>3600</v>
      </c>
    </row>
    <row r="17" spans="1:7" ht="39" customHeight="1" x14ac:dyDescent="0.2">
      <c r="A17" s="1">
        <v>3</v>
      </c>
      <c r="B17" s="12" t="s">
        <v>57</v>
      </c>
      <c r="C17" s="12"/>
      <c r="D17" s="40">
        <f>SUM(G18:G20)</f>
        <v>5619.85</v>
      </c>
      <c r="E17" s="40"/>
      <c r="F17" s="40"/>
      <c r="G17" s="40"/>
    </row>
    <row r="18" spans="1:7" ht="61.5" customHeight="1" x14ac:dyDescent="0.2">
      <c r="A18" s="6" t="s">
        <v>26</v>
      </c>
      <c r="B18" s="19" t="s">
        <v>60</v>
      </c>
      <c r="C18" s="21">
        <v>89957</v>
      </c>
      <c r="D18" s="21">
        <f>10</f>
        <v>10</v>
      </c>
      <c r="E18" s="9">
        <f>121.21</f>
        <v>121.21</v>
      </c>
      <c r="F18" s="21" t="s">
        <v>6</v>
      </c>
      <c r="G18" s="9">
        <f t="shared" ref="G18:G20" si="2">E18*D18</f>
        <v>1212.0999999999999</v>
      </c>
    </row>
    <row r="19" spans="1:7" ht="39" customHeight="1" x14ac:dyDescent="0.2">
      <c r="A19" s="6" t="s">
        <v>55</v>
      </c>
      <c r="B19" s="19" t="s">
        <v>59</v>
      </c>
      <c r="C19" s="21">
        <v>9875</v>
      </c>
      <c r="D19" s="21">
        <f>85+85+45</f>
        <v>215</v>
      </c>
      <c r="E19" s="9">
        <v>17.41</v>
      </c>
      <c r="F19" s="21" t="s">
        <v>58</v>
      </c>
      <c r="G19" s="9">
        <f t="shared" si="2"/>
        <v>3743.15</v>
      </c>
    </row>
    <row r="20" spans="1:7" ht="39" customHeight="1" x14ac:dyDescent="0.2">
      <c r="A20" s="6" t="s">
        <v>56</v>
      </c>
      <c r="B20" s="19" t="s">
        <v>61</v>
      </c>
      <c r="C20" s="21">
        <v>11762</v>
      </c>
      <c r="D20" s="21">
        <f>10</f>
        <v>10</v>
      </c>
      <c r="E20" s="9">
        <v>66.459999999999994</v>
      </c>
      <c r="F20" s="21" t="s">
        <v>58</v>
      </c>
      <c r="G20" s="9">
        <f t="shared" si="2"/>
        <v>664.59999999999991</v>
      </c>
    </row>
    <row r="21" spans="1:7" ht="30" customHeight="1" x14ac:dyDescent="0.2">
      <c r="A21" s="1">
        <v>4</v>
      </c>
      <c r="B21" s="12" t="s">
        <v>15</v>
      </c>
      <c r="C21" s="12"/>
      <c r="D21" s="27">
        <f>G22+G23+G24+G25+G26+G27+G28+G29+G30+G31+G32+G33+G34+G35</f>
        <v>55710.438500000004</v>
      </c>
      <c r="E21" s="28"/>
      <c r="F21" s="28"/>
      <c r="G21" s="29"/>
    </row>
    <row r="22" spans="1:7" ht="45" customHeight="1" x14ac:dyDescent="0.2">
      <c r="A22" s="6" t="s">
        <v>27</v>
      </c>
      <c r="B22" s="7" t="s">
        <v>63</v>
      </c>
      <c r="C22" s="18">
        <v>1003</v>
      </c>
      <c r="D22" s="21">
        <v>4950.2</v>
      </c>
      <c r="E22" s="9">
        <v>4.62</v>
      </c>
      <c r="F22" s="21" t="s">
        <v>58</v>
      </c>
      <c r="G22" s="9">
        <f>E22*D22</f>
        <v>22869.923999999999</v>
      </c>
    </row>
    <row r="23" spans="1:7" ht="45" x14ac:dyDescent="0.2">
      <c r="A23" s="6" t="s">
        <v>28</v>
      </c>
      <c r="B23" s="7" t="s">
        <v>62</v>
      </c>
      <c r="C23" s="18">
        <v>985</v>
      </c>
      <c r="D23" s="8">
        <v>1.2</v>
      </c>
      <c r="E23" s="9">
        <v>9.1199999999999992</v>
      </c>
      <c r="F23" s="8" t="s">
        <v>58</v>
      </c>
      <c r="G23" s="9">
        <f t="shared" ref="G23:G35" si="3">E23*D23</f>
        <v>10.943999999999999</v>
      </c>
    </row>
    <row r="24" spans="1:7" ht="30" x14ac:dyDescent="0.2">
      <c r="A24" s="6" t="s">
        <v>29</v>
      </c>
      <c r="B24" s="7" t="s">
        <v>64</v>
      </c>
      <c r="C24" s="18">
        <v>39772</v>
      </c>
      <c r="D24" s="21">
        <v>46</v>
      </c>
      <c r="E24" s="9">
        <v>81.430000000000007</v>
      </c>
      <c r="F24" s="21" t="s">
        <v>6</v>
      </c>
      <c r="G24" s="9">
        <f t="shared" si="3"/>
        <v>3745.78</v>
      </c>
    </row>
    <row r="25" spans="1:7" ht="28.5" customHeight="1" x14ac:dyDescent="0.2">
      <c r="A25" s="6" t="s">
        <v>30</v>
      </c>
      <c r="B25" s="7" t="s">
        <v>65</v>
      </c>
      <c r="C25" s="18">
        <v>38093</v>
      </c>
      <c r="D25" s="21">
        <v>15</v>
      </c>
      <c r="E25" s="9">
        <v>1.83</v>
      </c>
      <c r="F25" s="21" t="s">
        <v>6</v>
      </c>
      <c r="G25" s="9">
        <f t="shared" si="3"/>
        <v>27.450000000000003</v>
      </c>
    </row>
    <row r="26" spans="1:7" ht="28.5" customHeight="1" x14ac:dyDescent="0.2">
      <c r="A26" s="6" t="s">
        <v>31</v>
      </c>
      <c r="B26" s="7" t="s">
        <v>66</v>
      </c>
      <c r="C26" s="18">
        <v>2510</v>
      </c>
      <c r="D26" s="21">
        <v>15</v>
      </c>
      <c r="E26" s="9">
        <v>27.57</v>
      </c>
      <c r="F26" s="21" t="s">
        <v>6</v>
      </c>
      <c r="G26" s="9">
        <f t="shared" si="3"/>
        <v>413.55</v>
      </c>
    </row>
    <row r="27" spans="1:7" ht="28.5" customHeight="1" x14ac:dyDescent="0.2">
      <c r="A27" s="6" t="s">
        <v>32</v>
      </c>
      <c r="B27" s="7" t="s">
        <v>67</v>
      </c>
      <c r="C27" s="18">
        <v>2374</v>
      </c>
      <c r="D27" s="21">
        <v>4</v>
      </c>
      <c r="E27" s="9">
        <v>536.88</v>
      </c>
      <c r="F27" s="21" t="s">
        <v>6</v>
      </c>
      <c r="G27" s="9">
        <f t="shared" si="3"/>
        <v>2147.52</v>
      </c>
    </row>
    <row r="28" spans="1:7" ht="28.5" customHeight="1" x14ac:dyDescent="0.2">
      <c r="A28" s="6" t="s">
        <v>33</v>
      </c>
      <c r="B28" s="7" t="s">
        <v>70</v>
      </c>
      <c r="C28" s="18">
        <v>12058</v>
      </c>
      <c r="D28" s="21">
        <v>138.15</v>
      </c>
      <c r="E28" s="9">
        <v>14.02</v>
      </c>
      <c r="F28" s="18" t="s">
        <v>58</v>
      </c>
      <c r="G28" s="9">
        <f t="shared" si="3"/>
        <v>1936.8630000000001</v>
      </c>
    </row>
    <row r="29" spans="1:7" ht="28.5" customHeight="1" x14ac:dyDescent="0.2">
      <c r="A29" s="6" t="s">
        <v>54</v>
      </c>
      <c r="B29" s="7" t="s">
        <v>71</v>
      </c>
      <c r="C29" s="18">
        <v>12059</v>
      </c>
      <c r="D29" s="21">
        <v>749.95</v>
      </c>
      <c r="E29" s="9">
        <v>7.89</v>
      </c>
      <c r="F29" s="18" t="s">
        <v>58</v>
      </c>
      <c r="G29" s="9">
        <f t="shared" si="3"/>
        <v>5917.1054999999997</v>
      </c>
    </row>
    <row r="30" spans="1:7" ht="28.5" customHeight="1" x14ac:dyDescent="0.2">
      <c r="A30" s="6" t="s">
        <v>91</v>
      </c>
      <c r="B30" s="7" t="s">
        <v>72</v>
      </c>
      <c r="C30" s="18">
        <v>12061</v>
      </c>
      <c r="D30" s="21">
        <v>15.1</v>
      </c>
      <c r="E30" s="9">
        <v>35.67</v>
      </c>
      <c r="F30" s="18" t="s">
        <v>58</v>
      </c>
      <c r="G30" s="9">
        <f t="shared" si="3"/>
        <v>538.61699999999996</v>
      </c>
    </row>
    <row r="31" spans="1:7" ht="28.5" customHeight="1" x14ac:dyDescent="0.2">
      <c r="A31" s="6" t="s">
        <v>92</v>
      </c>
      <c r="B31" s="7" t="s">
        <v>73</v>
      </c>
      <c r="C31" s="18">
        <v>12062</v>
      </c>
      <c r="D31" s="21">
        <v>73.099999999999994</v>
      </c>
      <c r="E31" s="9">
        <v>65.790000000000006</v>
      </c>
      <c r="F31" s="18" t="s">
        <v>58</v>
      </c>
      <c r="G31" s="9">
        <f t="shared" si="3"/>
        <v>4809.2489999999998</v>
      </c>
    </row>
    <row r="32" spans="1:7" ht="28.5" customHeight="1" x14ac:dyDescent="0.2">
      <c r="A32" s="6" t="s">
        <v>93</v>
      </c>
      <c r="B32" s="7" t="s">
        <v>74</v>
      </c>
      <c r="C32" s="18">
        <v>12062</v>
      </c>
      <c r="D32" s="21">
        <v>30.4</v>
      </c>
      <c r="E32" s="9">
        <v>65.790000000000006</v>
      </c>
      <c r="F32" s="18" t="s">
        <v>58</v>
      </c>
      <c r="G32" s="9">
        <f t="shared" si="3"/>
        <v>2000.0160000000001</v>
      </c>
    </row>
    <row r="33" spans="1:7" ht="45" customHeight="1" x14ac:dyDescent="0.2">
      <c r="A33" s="6" t="s">
        <v>94</v>
      </c>
      <c r="B33" s="7" t="s">
        <v>68</v>
      </c>
      <c r="C33" s="18">
        <v>39763</v>
      </c>
      <c r="D33" s="24">
        <v>1</v>
      </c>
      <c r="E33" s="9">
        <v>1339.82</v>
      </c>
      <c r="F33" s="21" t="s">
        <v>6</v>
      </c>
      <c r="G33" s="9">
        <f t="shared" si="3"/>
        <v>1339.82</v>
      </c>
    </row>
    <row r="34" spans="1:7" ht="28.5" customHeight="1" x14ac:dyDescent="0.2">
      <c r="A34" s="6" t="s">
        <v>95</v>
      </c>
      <c r="B34" s="7" t="s">
        <v>69</v>
      </c>
      <c r="C34" s="18">
        <v>39796</v>
      </c>
      <c r="D34" s="21">
        <v>1</v>
      </c>
      <c r="E34" s="9">
        <v>53.6</v>
      </c>
      <c r="F34" s="21" t="s">
        <v>6</v>
      </c>
      <c r="G34" s="9">
        <f t="shared" si="3"/>
        <v>53.6</v>
      </c>
    </row>
    <row r="35" spans="1:7" ht="34.5" customHeight="1" x14ac:dyDescent="0.2">
      <c r="A35" s="6" t="s">
        <v>96</v>
      </c>
      <c r="B35" s="7" t="s">
        <v>86</v>
      </c>
      <c r="C35" s="18" t="s">
        <v>87</v>
      </c>
      <c r="D35" s="23">
        <v>1</v>
      </c>
      <c r="E35" s="9">
        <v>9900</v>
      </c>
      <c r="F35" s="23" t="s">
        <v>85</v>
      </c>
      <c r="G35" s="9">
        <f t="shared" si="3"/>
        <v>9900</v>
      </c>
    </row>
    <row r="36" spans="1:7" ht="15.75" x14ac:dyDescent="0.2">
      <c r="A36" s="1">
        <v>5</v>
      </c>
      <c r="B36" s="10" t="s">
        <v>16</v>
      </c>
      <c r="C36" s="10"/>
      <c r="D36" s="30">
        <f>SUM(G37+G38+G39+G40+G41+G42+G43+G44)</f>
        <v>45633.630000000005</v>
      </c>
      <c r="E36" s="30"/>
      <c r="F36" s="30"/>
      <c r="G36" s="30"/>
    </row>
    <row r="37" spans="1:7" x14ac:dyDescent="0.2">
      <c r="A37" s="6" t="s">
        <v>34</v>
      </c>
      <c r="B37" s="19" t="s">
        <v>49</v>
      </c>
      <c r="C37" s="15">
        <v>38641</v>
      </c>
      <c r="D37" s="8">
        <v>16</v>
      </c>
      <c r="E37" s="9">
        <v>96.98</v>
      </c>
      <c r="F37" s="8" t="s">
        <v>6</v>
      </c>
      <c r="G37" s="9">
        <f>E37*D37</f>
        <v>1551.68</v>
      </c>
    </row>
    <row r="38" spans="1:7" x14ac:dyDescent="0.2">
      <c r="A38" s="6" t="s">
        <v>76</v>
      </c>
      <c r="B38" s="19" t="s">
        <v>50</v>
      </c>
      <c r="C38" s="15">
        <v>98510</v>
      </c>
      <c r="D38" s="8">
        <v>16</v>
      </c>
      <c r="E38" s="9">
        <v>63.13</v>
      </c>
      <c r="F38" s="8" t="s">
        <v>8</v>
      </c>
      <c r="G38" s="9">
        <f t="shared" ref="G38:G44" si="4">E38*D38</f>
        <v>1010.08</v>
      </c>
    </row>
    <row r="39" spans="1:7" x14ac:dyDescent="0.2">
      <c r="A39" s="6" t="s">
        <v>77</v>
      </c>
      <c r="B39" s="20" t="s">
        <v>38</v>
      </c>
      <c r="C39" s="15">
        <v>98503</v>
      </c>
      <c r="D39" s="8">
        <v>1468</v>
      </c>
      <c r="E39" s="9">
        <v>13.07</v>
      </c>
      <c r="F39" s="8" t="s">
        <v>8</v>
      </c>
      <c r="G39" s="9">
        <f t="shared" si="4"/>
        <v>19186.760000000002</v>
      </c>
    </row>
    <row r="40" spans="1:7" ht="30" x14ac:dyDescent="0.2">
      <c r="A40" s="6" t="s">
        <v>97</v>
      </c>
      <c r="B40" s="19" t="s">
        <v>37</v>
      </c>
      <c r="C40" s="18">
        <v>98505</v>
      </c>
      <c r="D40" s="8">
        <f>11.7+20+45+37+36+22+22+6.3+50</f>
        <v>250</v>
      </c>
      <c r="E40" s="9">
        <v>60.68</v>
      </c>
      <c r="F40" s="8" t="s">
        <v>8</v>
      </c>
      <c r="G40" s="9">
        <f t="shared" si="4"/>
        <v>15170</v>
      </c>
    </row>
    <row r="41" spans="1:7" x14ac:dyDescent="0.2">
      <c r="A41" s="6" t="s">
        <v>98</v>
      </c>
      <c r="B41" s="19" t="s">
        <v>51</v>
      </c>
      <c r="C41" s="8">
        <v>98509</v>
      </c>
      <c r="D41" s="8">
        <v>12</v>
      </c>
      <c r="E41" s="9">
        <v>42.21</v>
      </c>
      <c r="F41" s="8" t="s">
        <v>6</v>
      </c>
      <c r="G41" s="9">
        <f t="shared" si="4"/>
        <v>506.52</v>
      </c>
    </row>
    <row r="42" spans="1:7" x14ac:dyDescent="0.2">
      <c r="A42" s="6" t="s">
        <v>99</v>
      </c>
      <c r="B42" s="19" t="s">
        <v>52</v>
      </c>
      <c r="C42" s="8">
        <v>98510</v>
      </c>
      <c r="D42" s="8">
        <v>16</v>
      </c>
      <c r="E42" s="9">
        <v>63.13</v>
      </c>
      <c r="F42" s="8" t="s">
        <v>6</v>
      </c>
      <c r="G42" s="9">
        <f t="shared" si="4"/>
        <v>1010.08</v>
      </c>
    </row>
    <row r="43" spans="1:7" x14ac:dyDescent="0.2">
      <c r="A43" s="6" t="s">
        <v>100</v>
      </c>
      <c r="B43" s="19" t="s">
        <v>53</v>
      </c>
      <c r="C43" s="17">
        <v>98510</v>
      </c>
      <c r="D43" s="8">
        <v>27</v>
      </c>
      <c r="E43" s="9">
        <v>63.13</v>
      </c>
      <c r="F43" s="8" t="s">
        <v>6</v>
      </c>
      <c r="G43" s="9">
        <f t="shared" si="4"/>
        <v>1704.51</v>
      </c>
    </row>
    <row r="44" spans="1:7" x14ac:dyDescent="0.2">
      <c r="A44" s="6" t="s">
        <v>101</v>
      </c>
      <c r="B44" s="19" t="s">
        <v>41</v>
      </c>
      <c r="C44" s="18">
        <v>98520</v>
      </c>
      <c r="D44" s="8">
        <f>1640</f>
        <v>1640</v>
      </c>
      <c r="E44" s="9">
        <v>3.35</v>
      </c>
      <c r="F44" s="8" t="s">
        <v>8</v>
      </c>
      <c r="G44" s="9">
        <f t="shared" si="4"/>
        <v>5494</v>
      </c>
    </row>
    <row r="45" spans="1:7" ht="15.75" x14ac:dyDescent="0.2">
      <c r="A45" s="1">
        <v>6</v>
      </c>
      <c r="B45" s="10" t="s">
        <v>75</v>
      </c>
      <c r="C45" s="10"/>
      <c r="D45" s="31">
        <f>G46+G47</f>
        <v>16850</v>
      </c>
      <c r="E45" s="32"/>
      <c r="F45" s="32"/>
      <c r="G45" s="33"/>
    </row>
    <row r="46" spans="1:7" ht="30" x14ac:dyDescent="0.2">
      <c r="A46" s="6" t="s">
        <v>78</v>
      </c>
      <c r="B46" s="19" t="s">
        <v>83</v>
      </c>
      <c r="C46" s="18">
        <v>95626</v>
      </c>
      <c r="D46" s="23">
        <v>1000</v>
      </c>
      <c r="E46" s="9">
        <v>13.08</v>
      </c>
      <c r="F46" s="23" t="s">
        <v>8</v>
      </c>
      <c r="G46" s="9">
        <f>E46*D46</f>
        <v>13080</v>
      </c>
    </row>
    <row r="47" spans="1:7" ht="36" customHeight="1" x14ac:dyDescent="0.2">
      <c r="A47" s="6" t="s">
        <v>102</v>
      </c>
      <c r="B47" s="19" t="s">
        <v>84</v>
      </c>
      <c r="C47" s="18">
        <v>88413</v>
      </c>
      <c r="D47" s="23">
        <v>1000</v>
      </c>
      <c r="E47" s="9">
        <v>3.77</v>
      </c>
      <c r="F47" s="23" t="s">
        <v>8</v>
      </c>
      <c r="G47" s="9">
        <f>E47*D47</f>
        <v>3770</v>
      </c>
    </row>
    <row r="48" spans="1:7" hidden="1" x14ac:dyDescent="0.2">
      <c r="A48" s="6" t="s">
        <v>77</v>
      </c>
      <c r="B48" s="19"/>
      <c r="C48" s="18"/>
      <c r="D48" s="23"/>
      <c r="E48" s="9"/>
      <c r="F48" s="23"/>
      <c r="G48" s="9"/>
    </row>
    <row r="49" spans="1:7" ht="15.75" x14ac:dyDescent="0.2">
      <c r="A49" s="1">
        <v>7</v>
      </c>
      <c r="B49" s="10" t="s">
        <v>17</v>
      </c>
      <c r="C49" s="10"/>
      <c r="D49" s="31">
        <f>G50</f>
        <v>7471.5899999999992</v>
      </c>
      <c r="E49" s="32"/>
      <c r="F49" s="32"/>
      <c r="G49" s="33"/>
    </row>
    <row r="50" spans="1:7" x14ac:dyDescent="0.2">
      <c r="A50" s="6" t="s">
        <v>103</v>
      </c>
      <c r="B50" s="7" t="s">
        <v>11</v>
      </c>
      <c r="C50" s="18">
        <v>99814</v>
      </c>
      <c r="D50" s="8">
        <v>5299</v>
      </c>
      <c r="E50" s="9">
        <v>1.41</v>
      </c>
      <c r="F50" s="8" t="s">
        <v>8</v>
      </c>
      <c r="G50" s="9">
        <f>E50*D50</f>
        <v>7471.5899999999992</v>
      </c>
    </row>
    <row r="51" spans="1:7" ht="15.75" x14ac:dyDescent="0.25">
      <c r="A51" s="13"/>
      <c r="B51" s="12" t="s">
        <v>36</v>
      </c>
      <c r="C51" s="12"/>
      <c r="D51" s="34">
        <f>D49+D45+D36+D21+D17+D10+D5</f>
        <v>180975.8285</v>
      </c>
      <c r="E51" s="35"/>
      <c r="F51" s="35"/>
      <c r="G51" s="36"/>
    </row>
    <row r="53" spans="1:7" ht="15.75" x14ac:dyDescent="0.25">
      <c r="F53" s="14" t="s">
        <v>90</v>
      </c>
      <c r="G53" s="22">
        <v>45243.957499999997</v>
      </c>
    </row>
    <row r="54" spans="1:7" ht="15.75" x14ac:dyDescent="0.25">
      <c r="F54" s="14" t="s">
        <v>18</v>
      </c>
      <c r="G54" s="25">
        <f>G53+D51</f>
        <v>226219.78599999999</v>
      </c>
    </row>
    <row r="58" spans="1:7" x14ac:dyDescent="0.2">
      <c r="G58" s="26"/>
    </row>
  </sheetData>
  <mergeCells count="14">
    <mergeCell ref="D21:G21"/>
    <mergeCell ref="D36:G36"/>
    <mergeCell ref="D49:G49"/>
    <mergeCell ref="D51:G51"/>
    <mergeCell ref="A1:G1"/>
    <mergeCell ref="A2:D2"/>
    <mergeCell ref="D10:G10"/>
    <mergeCell ref="A4:B4"/>
    <mergeCell ref="E2:G2"/>
    <mergeCell ref="E3:G3"/>
    <mergeCell ref="A3:D3"/>
    <mergeCell ref="D17:G17"/>
    <mergeCell ref="D45:G45"/>
    <mergeCell ref="D5:G5"/>
  </mergeCells>
  <phoneticPr fontId="5" type="noConversion"/>
  <printOptions gridLines="1"/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Girleny</dc:creator>
  <cp:lastModifiedBy>Girleny</cp:lastModifiedBy>
  <cp:lastPrinted>2021-11-11T17:36:24Z</cp:lastPrinted>
  <dcterms:created xsi:type="dcterms:W3CDTF">2021-09-29T13:04:01Z</dcterms:created>
  <dcterms:modified xsi:type="dcterms:W3CDTF">2021-11-11T17:36:29Z</dcterms:modified>
</cp:coreProperties>
</file>